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-2028" sheetId="1" state="visible" r:id="rId1"/>
  </sheets>
  <definedNames>
    <definedName name="_xlnm.Print_Area" localSheetId="0">'2026-2028'!$A$1:$P$51</definedName>
    <definedName name="_xlnm._FilterDatabase" localSheetId="0" hidden="1">'2026-2028'!$I$8:$P$41</definedName>
    <definedName name="_xlnm._FilterDatabase" localSheetId="0" hidden="1">'2026-2028'!$I$8:$P$41</definedName>
  </definedNames>
  <calcPr/>
</workbook>
</file>

<file path=xl/sharedStrings.xml><?xml version="1.0" encoding="utf-8"?>
<sst xmlns="http://schemas.openxmlformats.org/spreadsheetml/2006/main" count="95" uniqueCount="95">
  <si>
    <t xml:space="preserve">Прогноз поступлений  администрируемых доходов в областной бюджет Новосибирской области на очередной финансовый и плановый период</t>
  </si>
  <si>
    <t xml:space="preserve">министерство труда и социального развития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</si>
  <si>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</si>
  <si>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тыс. рублей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</si>
  <si>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</si>
  <si>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</si>
  <si>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</si>
  <si>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</si>
  <si>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</si>
  <si>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</si>
  <si>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 </t>
  </si>
  <si>
    <t xml:space="preserve">факт 2024 год</t>
  </si>
  <si>
    <t xml:space="preserve">удельный вес (гр.1/гр.2*100) %</t>
  </si>
  <si>
    <t xml:space="preserve">план 2025 год </t>
  </si>
  <si>
    <t xml:space="preserve">факт 5 месяцев 2025 год </t>
  </si>
  <si>
    <t xml:space="preserve">ожид. поступ. 2025 год </t>
  </si>
  <si>
    <t xml:space="preserve">Темп роста (гр.6/гр.2), %</t>
  </si>
  <si>
    <t xml:space="preserve">2026 год</t>
  </si>
  <si>
    <t xml:space="preserve">Темп роста   (гр.8/гр.6), %</t>
  </si>
  <si>
    <t xml:space="preserve">2027 год</t>
  </si>
  <si>
    <t xml:space="preserve">Темп роста   (гр.10/гр.8), %</t>
  </si>
  <si>
    <t xml:space="preserve">2028 год</t>
  </si>
  <si>
    <t xml:space="preserve">Темп роста   (гр.12р./10), %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</si>
  <si>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</si>
  <si>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02311105032020000120</t>
  </si>
  <si>
    <t xml:space="preserve">Доходы, поступающие в порядке возмещения расходов, понесенных в связи с эксплуатацией имущества субъектов Российской Федерации</t>
  </si>
  <si>
    <t>02311302062020000130</t>
  </si>
  <si>
    <t xml:space="preserve">Прочие доходы от компенсации затрат бюджетов субъектов Российской Федерации</t>
  </si>
  <si>
    <t>02311302992020000130</t>
  </si>
  <si>
    <t xml:space="preserve">Платежи, взимаемые государственными органами (организациями) субъектов Российской Федерации за выполнение определенных функций</t>
  </si>
  <si>
    <t>02311502020020000140</t>
  </si>
  <si>
    <t xml:space="preserve">ШТРАФЫ,САНКЦИИ,ВОЗМЕЩЕНИЕ УЩЕРБА, в т.ч.:</t>
  </si>
  <si>
    <t>02311600000020000140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</si>
  <si>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</si>
  <si>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02311601053010000140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</si>
  <si>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</si>
  <si>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02311601063010000140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</si>
  <si>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</si>
  <si>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02311601073010000140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</si>
  <si>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</si>
  <si>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02311601083010000140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</si>
  <si>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</si>
  <si>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02311601092010000140</t>
  </si>
  <si>
    <t>-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</si>
  <si>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</si>
  <si>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02311601093010000140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</si>
  <si>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</si>
  <si>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02311601103010000140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</si>
  <si>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</si>
  <si>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02311601113010000140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</si>
  <si>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</si>
  <si>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02311601123010000140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</si>
  <si>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</si>
  <si>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02311601133010000140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</si>
  <si>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</si>
  <si>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02311601143010000140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</si>
  <si>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</si>
  <si>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02311601153010000140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</si>
  <si>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</si>
  <si>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02311601163010000140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</si>
  <si>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</si>
  <si>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02311601173010000140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</si>
  <si>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</si>
  <si>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02311601183010000140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</si>
  <si>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</si>
  <si>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02311601193010000140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</si>
  <si>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</si>
  <si>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02311601203010000140</t>
  </si>
  <si>
    <t xml:space="preserve"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</t>
  </si>
  <si>
    <t>02311601213010000140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</si>
  <si>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</si>
  <si>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02311602010020000140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</si>
  <si>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</si>
  <si>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02311607010020000140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</si>
  <si>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</t>
  </si>
  <si>
    <t>02311607090020000140</t>
  </si>
  <si>
    <t xml:space="preserve">Платежи в целях возмещения причиненного ущерба (убытков), в т.ч.:</t>
  </si>
  <si>
    <t>02311610000000000140</t>
  </si>
  <si>
    <t xml:space="preserve"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</si>
  <si>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>02311610021020000140</t>
  </si>
  <si>
    <t xml:space="preserve">Прочее возмещение ущерба, причиненного имуществу, находящемуся в собственности субъекта РФ (за исключением имущества, закрепленными за бюджетными (автономными) учреждениями, унитарными предприятиями субъекта РФ)</t>
  </si>
  <si>
    <t>02311610022020000140</t>
  </si>
  <si>
    <t xml:space="preserve"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</si>
  <si>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02311610056020000140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</si>
  <si>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</si>
  <si>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02311610122010000140</t>
  </si>
  <si>
    <t xml:space="preserve">ИТОГО по коду доходов</t>
  </si>
  <si>
    <t xml:space="preserve">Первый заместитель министра</t>
  </si>
  <si>
    <t xml:space="preserve">Е.М. Москалева</t>
  </si>
  <si>
    <t>(подпись)</t>
  </si>
  <si>
    <t xml:space="preserve">                     (расшифровка подписи)</t>
  </si>
  <si>
    <t>Исполнитель</t>
  </si>
  <si>
    <t xml:space="preserve">В.В. Приходько</t>
  </si>
  <si>
    <t xml:space="preserve">Контактный телефон: 238 77 85</t>
  </si>
  <si>
    <t xml:space="preserve">"_18_" ___06____ 2025 г.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</si>
</sst>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16">
    <font>
      <sz val="11.000000"/>
      <color theme="1"/>
      <name val="Calibri"/>
      <scheme val="minor"/>
    </font>
    <font>
      <sz val="8.000000"/>
      <name val="Arial"/>
    </font>
    <font>
      <sz val="10.000000"/>
      <name val="Arial Cyr"/>
    </font>
    <font>
      <sz val="11.000000"/>
      <color theme="1"/>
      <name val="Times New Roman"/>
    </font>
    <font>
      <b/>
      <sz val="14.000000"/>
      <color theme="1"/>
      <name val="Times New Roman"/>
    </font>
    <font>
      <u/>
      <sz val="12.000000"/>
      <color theme="1"/>
      <name val="Times New Roman"/>
    </font>
    <font>
      <sz val="12.000000"/>
      <color theme="1"/>
      <name val="Times New Roman"/>
    </font>
    <font>
      <sz val="8.000000"/>
      <color theme="1"/>
      <name val="Times New Roman"/>
    </font>
    <font>
      <sz val="9.000000"/>
      <color theme="1"/>
      <name val="Times New Roman"/>
    </font>
    <font>
      <sz val="9.000000"/>
      <name val="Times New Roman"/>
    </font>
    <font>
      <b/>
      <sz val="9.000000"/>
      <color theme="1"/>
      <name val="Times New Roman"/>
    </font>
    <font>
      <b/>
      <sz val="9.000000"/>
      <name val="Times New Roman"/>
    </font>
    <font>
      <b/>
      <sz val="10.000000"/>
      <color theme="1"/>
      <name val="Times New Roman"/>
    </font>
    <font>
      <b/>
      <sz val="10.000000"/>
      <name val="Times New Roman"/>
    </font>
    <font>
      <sz val="10.000000"/>
      <name val="Times New Roman"/>
    </font>
    <font>
      <sz val="10.000000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249977111117893"/>
        <bgColor theme="0" tint="-0.249977111117893"/>
      </patternFill>
    </fill>
  </fills>
  <borders count="13">
    <border>
      <left style="none"/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5">
    <xf fontId="0" fillId="0" borderId="0" numFmtId="0" applyNumberFormat="1" applyFont="1" applyFill="1" applyBorder="1"/>
    <xf fontId="1" fillId="0" borderId="1" numFmtId="0" applyNumberFormat="1" applyFont="1" applyFill="1" applyBorder="1">
      <alignment horizontal="left" wrapText="1"/>
    </xf>
    <xf fontId="1" fillId="0" borderId="2" numFmtId="49" applyNumberFormat="1" applyFont="1" applyFill="1" applyBorder="1">
      <alignment horizontal="center"/>
    </xf>
    <xf fontId="2" fillId="0" borderId="0" numFmtId="0" applyNumberFormat="1" applyFont="1" applyFill="1" applyBorder="1"/>
    <xf fontId="0" fillId="0" borderId="0" numFmtId="0" applyNumberFormat="1" applyFont="1" applyFill="1" applyBorder="1"/>
  </cellStyleXfs>
  <cellXfs count="69">
    <xf fontId="0" fillId="0" borderId="0" numFmtId="0" xfId="0"/>
    <xf fontId="0" fillId="2" borderId="0" numFmtId="0" xfId="0" applyFill="1"/>
    <xf fontId="0" fillId="2" borderId="0" numFmtId="0" xfId="0" applyFill="1" applyAlignment="1">
      <alignment horizontal="center" vertical="center"/>
    </xf>
    <xf fontId="3" fillId="2" borderId="0" numFmtId="0" xfId="0" applyFont="1" applyFill="1" applyAlignment="1">
      <alignment horizontal="center" vertical="center"/>
    </xf>
    <xf fontId="3" fillId="2" borderId="0" numFmtId="0" xfId="0" applyFont="1" applyFill="1"/>
    <xf fontId="4" fillId="2" borderId="0" numFmtId="0" xfId="0" applyFont="1" applyFill="1" applyAlignment="1">
      <alignment horizontal="center" vertical="center" wrapText="1"/>
    </xf>
    <xf fontId="5" fillId="2" borderId="0" numFmtId="0" xfId="4" applyFont="1" applyFill="1" applyAlignment="1">
      <alignment horizontal="center" vertical="center" wrapText="1"/>
    </xf>
    <xf fontId="6" fillId="2" borderId="0" numFmtId="0" xfId="4" applyFont="1" applyFill="1" applyAlignment="1">
      <alignment horizontal="center" vertical="center" wrapText="1"/>
    </xf>
    <xf fontId="6" fillId="2" borderId="0" numFmtId="0" xfId="0" applyFont="1" applyFill="1" applyAlignment="1">
      <alignment horizontal="center" vertical="center" wrapText="1"/>
    </xf>
    <xf fontId="7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3" fillId="2" borderId="0" numFmtId="0" xfId="0" applyFont="1" applyFill="1" applyAlignment="1">
      <alignment horizontal="right" vertical="center" wrapText="1"/>
    </xf>
    <xf fontId="0" fillId="2" borderId="0" numFmtId="0" xfId="0" applyFill="1" applyAlignment="1">
      <alignment horizontal="right" vertical="center" wrapText="1"/>
    </xf>
    <xf fontId="8" fillId="2" borderId="0" numFmtId="0" xfId="0" applyFont="1" applyFill="1"/>
    <xf fontId="9" fillId="2" borderId="3" numFmtId="0" xfId="3" applyFont="1" applyFill="1" applyBorder="1" applyAlignment="1">
      <alignment horizontal="center" vertical="center" wrapText="1"/>
    </xf>
    <xf fontId="9" fillId="2" borderId="4" numFmtId="0" xfId="3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/>
    </xf>
    <xf fontId="8" fillId="2" borderId="5" numFmtId="0" xfId="0" applyFont="1" applyFill="1" applyBorder="1" applyAlignment="1">
      <alignment horizontal="center" vertical="center"/>
    </xf>
    <xf fontId="8" fillId="2" borderId="6" numFmtId="0" xfId="0" applyFont="1" applyFill="1" applyBorder="1" applyAlignment="1">
      <alignment horizontal="center" vertical="center"/>
    </xf>
    <xf fontId="8" fillId="2" borderId="7" numFmtId="0" xfId="0" applyFont="1" applyFill="1" applyBorder="1" applyAlignment="1">
      <alignment horizontal="center" vertical="center"/>
    </xf>
    <xf fontId="8" fillId="3" borderId="0" numFmtId="0" xfId="0" applyFont="1" applyFill="1"/>
    <xf fontId="9" fillId="3" borderId="3" numFmtId="0" xfId="3" applyFont="1" applyFill="1" applyBorder="1" applyAlignment="1">
      <alignment horizontal="center" vertical="center" wrapText="1"/>
    </xf>
    <xf fontId="9" fillId="3" borderId="4" numFmtId="0" xfId="3" applyFont="1" applyFill="1" applyBorder="1" applyAlignment="1">
      <alignment horizontal="left" vertical="center" wrapText="1"/>
    </xf>
    <xf fontId="9" fillId="3" borderId="4" numFmtId="49" xfId="2" applyNumberFormat="1" applyFont="1" applyFill="1" applyBorder="1" applyAlignment="1" applyProtection="1">
      <alignment horizontal="center" vertical="center"/>
    </xf>
    <xf fontId="9" fillId="3" borderId="4" numFmtId="160" xfId="3" applyNumberFormat="1" applyFont="1" applyFill="1" applyBorder="1" applyAlignment="1">
      <alignment horizontal="center" vertical="center" wrapText="1"/>
    </xf>
    <xf fontId="9" fillId="3" borderId="4" numFmtId="4" xfId="3" applyNumberFormat="1" applyFont="1" applyFill="1" applyBorder="1" applyAlignment="1">
      <alignment horizontal="center" vertical="center" wrapText="1"/>
    </xf>
    <xf fontId="9" fillId="3" borderId="3" numFmtId="0" xfId="0" applyFont="1" applyFill="1" applyBorder="1" applyAlignment="1">
      <alignment horizontal="center" vertical="center" wrapText="1"/>
    </xf>
    <xf fontId="9" fillId="3" borderId="4" numFmtId="0" xfId="1" applyFont="1" applyFill="1" applyBorder="1" applyAlignment="1" applyProtection="1">
      <alignment horizontal="left" wrapText="1"/>
    </xf>
    <xf fontId="8" fillId="4" borderId="0" numFmtId="0" xfId="0" applyFont="1" applyFill="1"/>
    <xf fontId="9" fillId="4" borderId="3" numFmtId="0" xfId="0" applyFont="1" applyFill="1" applyBorder="1" applyAlignment="1">
      <alignment horizontal="center" vertical="center" wrapText="1"/>
    </xf>
    <xf fontId="9" fillId="4" borderId="4" numFmtId="0" xfId="1" applyFont="1" applyFill="1" applyBorder="1" applyAlignment="1" applyProtection="1">
      <alignment horizontal="left" wrapText="1"/>
    </xf>
    <xf fontId="9" fillId="4" borderId="4" numFmtId="49" xfId="2" applyNumberFormat="1" applyFont="1" applyFill="1" applyBorder="1" applyAlignment="1" applyProtection="1">
      <alignment horizontal="center" vertical="center"/>
    </xf>
    <xf fontId="9" fillId="4" borderId="4" numFmtId="160" xfId="3" applyNumberFormat="1" applyFont="1" applyFill="1" applyBorder="1" applyAlignment="1">
      <alignment horizontal="center" vertical="center" wrapText="1"/>
    </xf>
    <xf fontId="8" fillId="3" borderId="4" numFmtId="161" xfId="0" applyNumberFormat="1" applyFont="1" applyFill="1" applyBorder="1" applyAlignment="1">
      <alignment horizontal="center" vertical="center" wrapText="1"/>
    </xf>
    <xf fontId="8" fillId="3" borderId="4" numFmtId="161" xfId="0" applyNumberFormat="1" applyFont="1" applyFill="1" applyBorder="1" applyAlignment="1">
      <alignment horizontal="center" vertical="center"/>
    </xf>
    <xf fontId="8" fillId="3" borderId="4" numFmtId="2" xfId="0" applyNumberFormat="1" applyFont="1" applyFill="1" applyBorder="1" applyAlignment="1">
      <alignment horizontal="center" vertical="center" wrapText="1"/>
    </xf>
    <xf fontId="8" fillId="3" borderId="4" numFmtId="2" xfId="0" applyNumberFormat="1" applyFont="1" applyFill="1" applyBorder="1" applyAlignment="1">
      <alignment horizontal="center" vertical="center"/>
    </xf>
    <xf fontId="9" fillId="2" borderId="3" numFmtId="49" xfId="0" applyNumberFormat="1" applyFont="1" applyFill="1" applyBorder="1" applyAlignment="1">
      <alignment horizontal="center" vertical="center" wrapText="1"/>
    </xf>
    <xf fontId="9" fillId="2" borderId="4" numFmtId="0" xfId="1" applyFont="1" applyFill="1" applyBorder="1" applyAlignment="1" applyProtection="1">
      <alignment horizontal="left" wrapText="1"/>
    </xf>
    <xf fontId="9" fillId="2" borderId="4" numFmtId="49" xfId="2" applyNumberFormat="1" applyFont="1" applyFill="1" applyBorder="1" applyAlignment="1" applyProtection="1">
      <alignment horizontal="center" vertical="center"/>
    </xf>
    <xf fontId="8" fillId="3" borderId="4" numFmtId="0" xfId="0" applyFont="1" applyFill="1" applyBorder="1" applyAlignment="1">
      <alignment horizontal="center" vertical="center" wrapText="1"/>
    </xf>
    <xf fontId="9" fillId="2" borderId="4" numFmtId="160" xfId="3" applyNumberFormat="1" applyFont="1" applyFill="1" applyBorder="1" applyAlignment="1">
      <alignment horizontal="center" vertical="center" wrapText="1"/>
    </xf>
    <xf fontId="9" fillId="2" borderId="3" numFmtId="0" xfId="0" applyFont="1" applyFill="1" applyBorder="1" applyAlignment="1">
      <alignment horizontal="center" vertical="center" wrapText="1"/>
    </xf>
    <xf fontId="9" fillId="2" borderId="8" numFmtId="160" xfId="3" applyNumberFormat="1" applyFont="1" applyFill="1" applyBorder="1" applyAlignment="1">
      <alignment horizontal="center" vertical="center" wrapText="1"/>
    </xf>
    <xf fontId="9" fillId="2" borderId="2" numFmtId="160" xfId="3" applyNumberFormat="1" applyFont="1" applyFill="1" applyBorder="1" applyAlignment="1">
      <alignment horizontal="center" vertical="center" wrapText="1"/>
    </xf>
    <xf fontId="9" fillId="2" borderId="9" numFmtId="160" xfId="3" applyNumberFormat="1" applyFont="1" applyFill="1" applyBorder="1" applyAlignment="1">
      <alignment horizontal="center" vertical="center" wrapText="1"/>
    </xf>
    <xf fontId="9" fillId="2" borderId="10" numFmtId="160" xfId="3" applyNumberFormat="1" applyFont="1" applyFill="1" applyBorder="1" applyAlignment="1">
      <alignment horizontal="center" vertical="center" wrapText="1"/>
    </xf>
    <xf fontId="10" fillId="2" borderId="3" numFmtId="0" xfId="0" applyFont="1" applyFill="1" applyBorder="1" applyAlignment="1">
      <alignment wrapText="1"/>
    </xf>
    <xf fontId="10" fillId="2" borderId="11" numFmtId="0" xfId="0" applyFont="1" applyFill="1" applyBorder="1" applyAlignment="1">
      <alignment wrapText="1"/>
    </xf>
    <xf fontId="8" fillId="2" borderId="8" numFmtId="0" xfId="0" applyFont="1" applyFill="1" applyBorder="1" applyAlignment="1">
      <alignment wrapText="1"/>
    </xf>
    <xf fontId="11" fillId="2" borderId="2" numFmtId="160" xfId="3" applyNumberFormat="1" applyFont="1" applyFill="1" applyBorder="1" applyAlignment="1">
      <alignment horizontal="right"/>
    </xf>
    <xf fontId="11" fillId="2" borderId="2" numFmtId="160" xfId="3" applyNumberFormat="1" applyFont="1" applyFill="1" applyBorder="1" applyAlignment="1">
      <alignment horizontal="center" vertical="center" wrapText="1"/>
    </xf>
    <xf fontId="12" fillId="2" borderId="0" numFmtId="0" xfId="0" applyFont="1" applyFill="1" applyAlignment="1">
      <alignment horizontal="center" vertical="center" wrapText="1"/>
    </xf>
    <xf fontId="12" fillId="2" borderId="0" numFmtId="0" xfId="0" applyFont="1" applyFill="1" applyAlignment="1">
      <alignment wrapText="1"/>
    </xf>
    <xf fontId="13" fillId="2" borderId="0" numFmtId="160" xfId="3" applyNumberFormat="1" applyFont="1" applyFill="1" applyAlignment="1">
      <alignment horizontal="right"/>
    </xf>
    <xf fontId="14" fillId="2" borderId="0" numFmtId="160" xfId="3" applyNumberFormat="1" applyFont="1" applyFill="1" applyAlignment="1">
      <alignment horizontal="center" vertical="center" wrapText="1"/>
    </xf>
    <xf fontId="13" fillId="2" borderId="0" numFmtId="160" xfId="3" applyNumberFormat="1" applyFont="1" applyFill="1" applyAlignment="1">
      <alignment horizontal="center" vertical="center"/>
    </xf>
    <xf fontId="14" fillId="2" borderId="0" numFmtId="4" xfId="3" applyNumberFormat="1" applyFont="1" applyFill="1" applyAlignment="1">
      <alignment horizontal="center" vertical="center" wrapText="1"/>
    </xf>
    <xf fontId="15" fillId="2" borderId="0" numFmtId="0" xfId="0" applyFont="1" applyFill="1" applyAlignment="1">
      <alignment horizontal="left"/>
    </xf>
    <xf fontId="15" fillId="2" borderId="11" numFmtId="0" xfId="0" applyFont="1" applyFill="1" applyBorder="1" applyAlignment="1">
      <alignment horizontal="center" vertical="center"/>
    </xf>
    <xf fontId="3" fillId="2" borderId="11" numFmtId="0" xfId="0" applyFont="1" applyFill="1" applyBorder="1"/>
    <xf fontId="15" fillId="2" borderId="11" numFmtId="0" xfId="0" applyFont="1" applyFill="1" applyBorder="1" applyAlignment="1">
      <alignment horizontal="left"/>
    </xf>
    <xf fontId="15" fillId="2" borderId="0" numFmtId="0" xfId="0" applyFont="1" applyFill="1"/>
    <xf fontId="15" fillId="2" borderId="0" numFmtId="49" xfId="0" applyNumberFormat="1" applyFont="1" applyFill="1" applyAlignment="1">
      <alignment horizontal="center" vertical="center"/>
    </xf>
    <xf fontId="7" fillId="2" borderId="12" numFmtId="0" xfId="0" applyFont="1" applyFill="1" applyBorder="1" applyAlignment="1">
      <alignment horizontal="center"/>
    </xf>
    <xf fontId="14" fillId="2" borderId="0" numFmtId="0" xfId="3" applyFont="1" applyFill="1" applyAlignment="1">
      <alignment horizontal="left" vertical="center" wrapText="1"/>
    </xf>
    <xf fontId="14" fillId="2" borderId="0" numFmtId="0" xfId="3" applyFont="1" applyFill="1" applyAlignment="1">
      <alignment horizontal="center" vertical="center" wrapText="1"/>
    </xf>
    <xf fontId="3" fillId="2" borderId="0" numFmtId="160" xfId="0" applyNumberFormat="1" applyFont="1" applyFill="1" applyAlignment="1">
      <alignment horizontal="left" vertical="center" wrapText="1"/>
    </xf>
    <xf fontId="7" fillId="2" borderId="0" numFmtId="0" xfId="0" applyFont="1" applyFill="1"/>
  </cellXfs>
  <cellStyles count="5">
    <cellStyle name="xl31" xfId="1"/>
    <cellStyle name="xl38" xfId="2"/>
    <cellStyle name="Обычный" xfId="0" builtinId="0"/>
    <cellStyle name="Обычный 2" xfId="3"/>
    <cellStyle name="Обычн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98" workbookViewId="0">
      <pane xSplit="3" ySplit="9" topLeftCell="D10" activePane="bottomRight" state="frozen"/>
      <selection activeCell="J16" activeCellId="0" sqref="J16"/>
    </sheetView>
  </sheetViews>
  <sheetFormatPr defaultRowHeight="14.25"/>
  <cols>
    <col customWidth="1" min="1" max="1" style="2" width="3.85546875"/>
    <col customWidth="1" min="2" max="2" style="1" width="46.7109375"/>
    <col customWidth="1" min="3" max="3" style="2" width="19.42578125"/>
    <col customWidth="1" min="4" max="4" style="1" width="11.7109375"/>
    <col customWidth="1" min="5" max="5" style="1" width="9.28515625"/>
    <col customWidth="1" min="6" max="6" style="1" width="12.7109375"/>
    <col customWidth="1" min="7" max="7" style="1" width="9.85546875"/>
    <col customWidth="1" min="8" max="8" style="1" width="12.7109375"/>
    <col customWidth="1" min="9" max="9" style="1" width="11.7109375"/>
    <col customWidth="1" min="10" max="10" style="1" width="11.85546875"/>
    <col bestFit="1" customWidth="1" min="11" max="11" style="1" width="7.28515625"/>
    <col customWidth="1" min="12" max="12" style="1" width="9.85546875"/>
    <col bestFit="1" customWidth="1" min="13" max="13" style="1" width="7.28515625"/>
    <col customWidth="1" min="14" max="14" style="1" width="10.140625"/>
    <col bestFit="1" customWidth="1" min="15" max="15" style="1" width="7.28515625"/>
    <col customWidth="1" min="16" max="16" style="1" width="8.7109375"/>
    <col min="17" max="16384" style="1" width="9.140625"/>
  </cols>
  <sheetData>
    <row r="1">
      <c r="A1" s="3"/>
      <c r="B1" s="4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18.75">
      <c r="A2" s="5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>
      <c r="A3" s="3"/>
      <c r="B3" s="4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5.75">
      <c r="A4" s="3"/>
      <c r="B4" s="6" t="s">
        <v>1</v>
      </c>
      <c r="C4" s="7"/>
      <c r="D4" s="7"/>
      <c r="E4" s="7"/>
      <c r="F4" s="7"/>
      <c r="G4" s="7"/>
      <c r="H4" s="7"/>
      <c r="I4" s="7"/>
      <c r="J4" s="8"/>
      <c r="K4" s="8"/>
      <c r="L4" s="8"/>
      <c r="M4" s="8"/>
      <c r="N4" s="8"/>
      <c r="O4" s="8"/>
      <c r="P4" s="8"/>
    </row>
    <row r="5">
      <c r="A5" s="3"/>
      <c r="B5" s="9" t="s">
        <v>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>
      <c r="A6" s="3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1" t="s">
        <v>3</v>
      </c>
      <c r="P6" s="12"/>
    </row>
    <row r="7" s="13" customFormat="1" ht="12">
      <c r="A7" s="14" t="s">
        <v>4</v>
      </c>
      <c r="B7" s="15" t="s">
        <v>5</v>
      </c>
      <c r="C7" s="15" t="s">
        <v>6</v>
      </c>
      <c r="D7" s="16" t="s">
        <v>7</v>
      </c>
      <c r="E7" s="16"/>
      <c r="F7" s="16"/>
      <c r="G7" s="16"/>
      <c r="H7" s="16"/>
      <c r="I7" s="16" t="s">
        <v>8</v>
      </c>
      <c r="J7" s="16"/>
      <c r="K7" s="17" t="s">
        <v>9</v>
      </c>
      <c r="L7" s="18"/>
      <c r="M7" s="18"/>
      <c r="N7" s="18"/>
      <c r="O7" s="18"/>
      <c r="P7" s="19"/>
    </row>
    <row r="8" s="13" customFormat="1" ht="33.75">
      <c r="A8" s="14"/>
      <c r="B8" s="15"/>
      <c r="C8" s="15"/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5" t="s">
        <v>15</v>
      </c>
      <c r="J8" s="15" t="s">
        <v>16</v>
      </c>
      <c r="K8" s="15" t="s">
        <v>17</v>
      </c>
      <c r="L8" s="15" t="s">
        <v>18</v>
      </c>
      <c r="M8" s="15" t="s">
        <v>19</v>
      </c>
      <c r="N8" s="15" t="s">
        <v>20</v>
      </c>
      <c r="O8" s="15" t="s">
        <v>21</v>
      </c>
      <c r="P8" s="15" t="s">
        <v>22</v>
      </c>
    </row>
    <row r="9" s="13" customFormat="1" ht="12">
      <c r="A9" s="14"/>
      <c r="B9" s="15"/>
      <c r="C9" s="15"/>
      <c r="D9" s="15">
        <v>1</v>
      </c>
      <c r="E9" s="15">
        <v>2</v>
      </c>
      <c r="F9" s="15">
        <v>3</v>
      </c>
      <c r="G9" s="15">
        <v>4</v>
      </c>
      <c r="H9" s="15">
        <v>5</v>
      </c>
      <c r="I9" s="15">
        <v>6</v>
      </c>
      <c r="J9" s="15">
        <v>7</v>
      </c>
      <c r="K9" s="15">
        <v>8</v>
      </c>
      <c r="L9" s="15">
        <v>9</v>
      </c>
      <c r="M9" s="15">
        <v>10</v>
      </c>
      <c r="N9" s="15">
        <v>11</v>
      </c>
      <c r="O9" s="15">
        <v>12</v>
      </c>
      <c r="P9" s="15">
        <v>13</v>
      </c>
    </row>
    <row r="10" s="20" customFormat="1" ht="56.25">
      <c r="A10" s="21">
        <v>1</v>
      </c>
      <c r="B10" s="22" t="s">
        <v>23</v>
      </c>
      <c r="C10" s="23" t="s">
        <v>24</v>
      </c>
      <c r="D10" s="24">
        <v>29.100000000000001</v>
      </c>
      <c r="E10" s="24">
        <v>71</v>
      </c>
      <c r="F10" s="24">
        <f t="shared" ref="F10:F41" si="0">D10/E10*100</f>
        <v>40.985915492957744</v>
      </c>
      <c r="G10" s="24">
        <v>58</v>
      </c>
      <c r="H10" s="24">
        <v>20.420000000000002</v>
      </c>
      <c r="I10" s="24">
        <f t="shared" ref="I10:I13" si="1">G10</f>
        <v>58</v>
      </c>
      <c r="J10" s="24">
        <f t="shared" ref="J10:J41" si="2">I10/E10</f>
        <v>0.81690140845070425</v>
      </c>
      <c r="K10" s="24">
        <v>166.69999999999999</v>
      </c>
      <c r="L10" s="24">
        <f t="shared" ref="L10:L41" si="3">K10/I10</f>
        <v>2.8741379310344826</v>
      </c>
      <c r="M10" s="24">
        <f t="shared" ref="M10:M13" si="4">K10</f>
        <v>166.69999999999999</v>
      </c>
      <c r="N10" s="25">
        <f t="shared" ref="N10:N41" si="5">M10/K10</f>
        <v>1</v>
      </c>
      <c r="O10" s="24">
        <f t="shared" ref="O10:O13" si="6">K10</f>
        <v>166.69999999999999</v>
      </c>
      <c r="P10" s="25">
        <f t="shared" ref="P10:P41" si="7">O10/M10</f>
        <v>1</v>
      </c>
    </row>
    <row r="11" s="20" customFormat="1" ht="33.75">
      <c r="A11" s="26">
        <v>2</v>
      </c>
      <c r="B11" s="27" t="s">
        <v>25</v>
      </c>
      <c r="C11" s="23" t="s">
        <v>26</v>
      </c>
      <c r="D11" s="24">
        <v>411.60000000000002</v>
      </c>
      <c r="E11" s="24">
        <v>1196.3599999999999</v>
      </c>
      <c r="F11" s="24">
        <f t="shared" si="0"/>
        <v>34.404359891671412</v>
      </c>
      <c r="G11" s="24">
        <v>1344</v>
      </c>
      <c r="H11" s="24">
        <v>855.16999999999996</v>
      </c>
      <c r="I11" s="24">
        <f t="shared" si="1"/>
        <v>1344</v>
      </c>
      <c r="J11" s="24">
        <f t="shared" si="2"/>
        <v>1.1234076699321276</v>
      </c>
      <c r="K11" s="24">
        <v>1281.3</v>
      </c>
      <c r="L11" s="25">
        <f t="shared" si="3"/>
        <v>0.95334821428571426</v>
      </c>
      <c r="M11" s="24">
        <f t="shared" si="4"/>
        <v>1281.3</v>
      </c>
      <c r="N11" s="25">
        <f t="shared" si="5"/>
        <v>1</v>
      </c>
      <c r="O11" s="24">
        <f t="shared" si="6"/>
        <v>1281.3</v>
      </c>
      <c r="P11" s="25">
        <f t="shared" si="7"/>
        <v>1</v>
      </c>
    </row>
    <row r="12" s="20" customFormat="1" ht="22.5">
      <c r="A12" s="26">
        <v>3</v>
      </c>
      <c r="B12" s="27" t="s">
        <v>27</v>
      </c>
      <c r="C12" s="23" t="s">
        <v>28</v>
      </c>
      <c r="D12" s="24">
        <v>12726</v>
      </c>
      <c r="E12" s="24">
        <v>24834.990000000002</v>
      </c>
      <c r="F12" s="24">
        <f t="shared" si="0"/>
        <v>51.242219143232994</v>
      </c>
      <c r="G12" s="24">
        <v>15703</v>
      </c>
      <c r="H12" s="24">
        <v>20197.869999999999</v>
      </c>
      <c r="I12" s="24">
        <v>25000</v>
      </c>
      <c r="J12" s="24">
        <f t="shared" si="2"/>
        <v>1.0066442547389791</v>
      </c>
      <c r="K12" s="24">
        <v>21676</v>
      </c>
      <c r="L12" s="24">
        <f t="shared" si="3"/>
        <v>0.86704000000000003</v>
      </c>
      <c r="M12" s="24">
        <f t="shared" si="4"/>
        <v>21676</v>
      </c>
      <c r="N12" s="24">
        <f t="shared" si="5"/>
        <v>1</v>
      </c>
      <c r="O12" s="24">
        <f t="shared" si="6"/>
        <v>21676</v>
      </c>
      <c r="P12" s="24">
        <f t="shared" si="7"/>
        <v>1</v>
      </c>
    </row>
    <row r="13" s="20" customFormat="1" ht="33.75">
      <c r="A13" s="26">
        <v>4</v>
      </c>
      <c r="B13" s="27" t="s">
        <v>29</v>
      </c>
      <c r="C13" s="23" t="s">
        <v>30</v>
      </c>
      <c r="D13" s="24">
        <v>1.6000000000000001</v>
      </c>
      <c r="E13" s="24">
        <v>142.05000000000001</v>
      </c>
      <c r="F13" s="24">
        <f t="shared" si="0"/>
        <v>1.1263639563533967</v>
      </c>
      <c r="G13" s="24">
        <v>80.900000000000006</v>
      </c>
      <c r="H13" s="24">
        <v>0</v>
      </c>
      <c r="I13" s="24">
        <f t="shared" si="1"/>
        <v>80.900000000000006</v>
      </c>
      <c r="J13" s="24">
        <f t="shared" si="2"/>
        <v>0.5695177754311862</v>
      </c>
      <c r="K13" s="25">
        <v>79.400000000000006</v>
      </c>
      <c r="L13" s="24">
        <f t="shared" si="3"/>
        <v>0.98145859085290488</v>
      </c>
      <c r="M13" s="24">
        <f t="shared" si="4"/>
        <v>79.400000000000006</v>
      </c>
      <c r="N13" s="24">
        <f t="shared" si="5"/>
        <v>1</v>
      </c>
      <c r="O13" s="24">
        <f t="shared" si="6"/>
        <v>79.400000000000006</v>
      </c>
      <c r="P13" s="24">
        <f t="shared" si="7"/>
        <v>1</v>
      </c>
    </row>
    <row r="14" s="28" customFormat="1" ht="12">
      <c r="A14" s="29">
        <v>5</v>
      </c>
      <c r="B14" s="30" t="s">
        <v>31</v>
      </c>
      <c r="C14" s="31" t="s">
        <v>32</v>
      </c>
      <c r="D14" s="32">
        <f>D15+D16+D17+D18+D20+D21+D22+D23+D24+D26+D27+D28+D29+D30+D31+D32+D25+D33+D34+D35</f>
        <v>884.19999999999982</v>
      </c>
      <c r="E14" s="32">
        <f>E15+E16+E17+E18+E20+E21+E22+E23+E24+E26+E27+E28+E29+E30+E31+E32+E25+E33+E34+E35+E19</f>
        <v>2585.1499999999992</v>
      </c>
      <c r="F14" s="32">
        <f t="shared" si="0"/>
        <v>34.203044310775006</v>
      </c>
      <c r="G14" s="32">
        <f>G15+G16+G17+G18+G20+G21+G22+G23+G24+G26+G27+G28+G29+G30+G31+G32+G25+G33+G34+G35+G19</f>
        <v>2103.2999999999997</v>
      </c>
      <c r="H14" s="32">
        <f>H15+H16+H17+H18+H20+H21+H22+H23+H24+H26+H27+H28+H29+H30+H31+H32+H25+H33+H34+H35+H19</f>
        <v>473.03999999999996</v>
      </c>
      <c r="I14" s="32">
        <f>I15+I16+I17+I18+I20+I21+I22+I23+I24+I26+I27+I28+I29+I30+I31+I32+I25+I33+I34+I35+I19</f>
        <v>2133.7999999999997</v>
      </c>
      <c r="J14" s="32">
        <f t="shared" si="2"/>
        <v>0.82540664951743625</v>
      </c>
      <c r="K14" s="32">
        <f>K15+K16+K17+K18+K20+K21+K22+K23+K24+K26+K27+K28+K29+K30+K31+K32+K25+K33+K34+K35+K19</f>
        <v>2310.8999999999996</v>
      </c>
      <c r="L14" s="32">
        <f t="shared" si="3"/>
        <v>1.0829974693035898</v>
      </c>
      <c r="M14" s="32">
        <f>M15+M16+M17+M18+M20+M21+M22+M23+M24+M26+M27+M28+M29+M30+M31+M32+M25+M33+M34+M35+M19</f>
        <v>2310.8999999999996</v>
      </c>
      <c r="N14" s="32">
        <f t="shared" si="5"/>
        <v>1</v>
      </c>
      <c r="O14" s="32">
        <f>O15+O16+O17+O18+O20+O21+O22+O23+O24+O26+O27+O28+O29+O30+O31+O32+O25+O33+O34+O35+O19</f>
        <v>2310.8999999999996</v>
      </c>
      <c r="P14" s="32">
        <f t="shared" si="7"/>
        <v>1</v>
      </c>
    </row>
    <row r="15" s="20" customFormat="1" ht="56.25">
      <c r="A15" s="26"/>
      <c r="B15" s="27" t="s">
        <v>33</v>
      </c>
      <c r="C15" s="23" t="s">
        <v>34</v>
      </c>
      <c r="D15" s="24">
        <v>118.40000000000001</v>
      </c>
      <c r="E15" s="24">
        <v>263.13999999999999</v>
      </c>
      <c r="F15" s="24">
        <f t="shared" si="0"/>
        <v>44.995059664057159</v>
      </c>
      <c r="G15" s="24">
        <v>283.89999999999998</v>
      </c>
      <c r="H15" s="24">
        <v>81.379999999999995</v>
      </c>
      <c r="I15" s="24">
        <f t="shared" ref="I15:I35" si="8">G15</f>
        <v>283.89999999999998</v>
      </c>
      <c r="J15" s="24">
        <f t="shared" si="2"/>
        <v>1.0788933647488028</v>
      </c>
      <c r="K15" s="24">
        <v>274.19999999999999</v>
      </c>
      <c r="L15" s="24">
        <f t="shared" si="3"/>
        <v>0.96583303980274748</v>
      </c>
      <c r="M15" s="24">
        <f t="shared" ref="M15:M35" si="9">K15</f>
        <v>274.19999999999999</v>
      </c>
      <c r="N15" s="24">
        <f t="shared" si="5"/>
        <v>1</v>
      </c>
      <c r="O15" s="24">
        <f t="shared" ref="O15:O35" si="10">M15</f>
        <v>274.19999999999999</v>
      </c>
      <c r="P15" s="24">
        <f t="shared" si="7"/>
        <v>1</v>
      </c>
    </row>
    <row r="16" s="20" customFormat="1" ht="79.5" customHeight="1">
      <c r="A16" s="26"/>
      <c r="B16" s="27" t="s">
        <v>35</v>
      </c>
      <c r="C16" s="23" t="s">
        <v>36</v>
      </c>
      <c r="D16" s="33">
        <v>87.099999999999994</v>
      </c>
      <c r="E16" s="33">
        <v>263.93000000000001</v>
      </c>
      <c r="F16" s="24">
        <f t="shared" si="0"/>
        <v>33.001174553858974</v>
      </c>
      <c r="G16" s="24">
        <v>222.09999999999999</v>
      </c>
      <c r="H16" s="34">
        <v>109.54000000000001</v>
      </c>
      <c r="I16" s="24">
        <f t="shared" si="8"/>
        <v>222.09999999999999</v>
      </c>
      <c r="J16" s="24">
        <f t="shared" si="2"/>
        <v>0.84151100670632362</v>
      </c>
      <c r="K16" s="24">
        <v>231.5</v>
      </c>
      <c r="L16" s="24">
        <f t="shared" si="3"/>
        <v>1.0423232778027915</v>
      </c>
      <c r="M16" s="24">
        <f t="shared" si="9"/>
        <v>231.5</v>
      </c>
      <c r="N16" s="24">
        <f t="shared" si="5"/>
        <v>1</v>
      </c>
      <c r="O16" s="24">
        <f t="shared" si="10"/>
        <v>231.5</v>
      </c>
      <c r="P16" s="24">
        <f t="shared" si="7"/>
        <v>1</v>
      </c>
    </row>
    <row r="17" s="20" customFormat="1" ht="67.5">
      <c r="A17" s="26"/>
      <c r="B17" s="27" t="s">
        <v>37</v>
      </c>
      <c r="C17" s="23" t="s">
        <v>38</v>
      </c>
      <c r="D17" s="33">
        <v>30.5</v>
      </c>
      <c r="E17" s="33">
        <v>67.189999999999998</v>
      </c>
      <c r="F17" s="24">
        <f t="shared" si="0"/>
        <v>45.393659770799225</v>
      </c>
      <c r="G17" s="24">
        <v>64.5</v>
      </c>
      <c r="H17" s="34">
        <v>15.84</v>
      </c>
      <c r="I17" s="24">
        <f t="shared" si="8"/>
        <v>64.5</v>
      </c>
      <c r="J17" s="24">
        <f t="shared" si="2"/>
        <v>0.95996428039886894</v>
      </c>
      <c r="K17" s="24">
        <v>60.600000000000001</v>
      </c>
      <c r="L17" s="24">
        <f t="shared" si="3"/>
        <v>0.9395348837209303</v>
      </c>
      <c r="M17" s="24">
        <f t="shared" si="9"/>
        <v>60.600000000000001</v>
      </c>
      <c r="N17" s="24">
        <f t="shared" si="5"/>
        <v>1</v>
      </c>
      <c r="O17" s="24">
        <f t="shared" si="10"/>
        <v>60.600000000000001</v>
      </c>
      <c r="P17" s="24">
        <f t="shared" si="7"/>
        <v>1</v>
      </c>
    </row>
    <row r="18" s="20" customFormat="1" ht="72" customHeight="1">
      <c r="A18" s="26"/>
      <c r="B18" s="27" t="s">
        <v>39</v>
      </c>
      <c r="C18" s="23" t="s">
        <v>40</v>
      </c>
      <c r="D18" s="33">
        <v>0</v>
      </c>
      <c r="E18" s="33">
        <v>1.1699999999999999</v>
      </c>
      <c r="F18" s="24">
        <f t="shared" si="0"/>
        <v>0</v>
      </c>
      <c r="G18" s="24">
        <v>1</v>
      </c>
      <c r="H18" s="34">
        <v>0</v>
      </c>
      <c r="I18" s="24">
        <f t="shared" si="8"/>
        <v>1</v>
      </c>
      <c r="J18" s="24">
        <f t="shared" si="2"/>
        <v>0.85470085470085477</v>
      </c>
      <c r="K18" s="24">
        <v>0</v>
      </c>
      <c r="L18" s="24">
        <f t="shared" si="3"/>
        <v>0</v>
      </c>
      <c r="M18" s="24">
        <f t="shared" si="9"/>
        <v>0</v>
      </c>
      <c r="N18" s="24">
        <v>0</v>
      </c>
      <c r="O18" s="24">
        <f t="shared" si="10"/>
        <v>0</v>
      </c>
      <c r="P18" s="24">
        <v>0</v>
      </c>
    </row>
    <row r="19" s="20" customFormat="1" ht="84" customHeight="1">
      <c r="A19" s="26"/>
      <c r="B19" s="27" t="s">
        <v>41</v>
      </c>
      <c r="C19" s="23" t="s">
        <v>42</v>
      </c>
      <c r="D19" s="33">
        <v>0</v>
      </c>
      <c r="E19" s="33">
        <v>0</v>
      </c>
      <c r="F19" s="24">
        <v>0</v>
      </c>
      <c r="G19" s="24">
        <v>0</v>
      </c>
      <c r="H19" s="34">
        <v>0</v>
      </c>
      <c r="I19" s="24">
        <f t="shared" si="8"/>
        <v>0</v>
      </c>
      <c r="J19" s="24">
        <v>0</v>
      </c>
      <c r="K19" s="24">
        <v>0</v>
      </c>
      <c r="L19" s="24" t="s">
        <v>43</v>
      </c>
      <c r="M19" s="24">
        <f t="shared" si="9"/>
        <v>0</v>
      </c>
      <c r="N19" s="24">
        <v>0</v>
      </c>
      <c r="O19" s="24">
        <f t="shared" si="10"/>
        <v>0</v>
      </c>
      <c r="P19" s="24">
        <v>0</v>
      </c>
    </row>
    <row r="20" s="20" customFormat="1" ht="67.5">
      <c r="A20" s="26"/>
      <c r="B20" s="27" t="s">
        <v>44</v>
      </c>
      <c r="C20" s="23" t="s">
        <v>45</v>
      </c>
      <c r="D20" s="35">
        <v>0</v>
      </c>
      <c r="E20" s="35">
        <v>0</v>
      </c>
      <c r="F20" s="24">
        <v>0</v>
      </c>
      <c r="G20" s="24">
        <v>1.7</v>
      </c>
      <c r="H20" s="36">
        <v>1.5</v>
      </c>
      <c r="I20" s="24">
        <f t="shared" si="8"/>
        <v>1.7</v>
      </c>
      <c r="J20" s="24">
        <v>0</v>
      </c>
      <c r="K20" s="24">
        <v>0</v>
      </c>
      <c r="L20" s="24">
        <f t="shared" si="3"/>
        <v>0</v>
      </c>
      <c r="M20" s="24">
        <f t="shared" si="9"/>
        <v>0</v>
      </c>
      <c r="N20" s="24">
        <v>0</v>
      </c>
      <c r="O20" s="24">
        <f t="shared" si="10"/>
        <v>0</v>
      </c>
      <c r="P20" s="24">
        <v>0</v>
      </c>
    </row>
    <row r="21" s="20" customFormat="1" ht="67.5">
      <c r="A21" s="26"/>
      <c r="B21" s="27" t="s">
        <v>46</v>
      </c>
      <c r="C21" s="23" t="s">
        <v>47</v>
      </c>
      <c r="D21" s="35">
        <v>0</v>
      </c>
      <c r="E21" s="35">
        <v>0</v>
      </c>
      <c r="F21" s="24">
        <v>0</v>
      </c>
      <c r="G21" s="24">
        <v>0</v>
      </c>
      <c r="H21" s="36">
        <v>0</v>
      </c>
      <c r="I21" s="24">
        <f t="shared" si="8"/>
        <v>0</v>
      </c>
      <c r="J21" s="24">
        <v>0</v>
      </c>
      <c r="K21" s="24">
        <v>0</v>
      </c>
      <c r="L21" s="24">
        <v>0</v>
      </c>
      <c r="M21" s="24">
        <f t="shared" si="9"/>
        <v>0</v>
      </c>
      <c r="N21" s="24">
        <v>0</v>
      </c>
      <c r="O21" s="24">
        <f t="shared" si="10"/>
        <v>0</v>
      </c>
      <c r="P21" s="24">
        <v>0</v>
      </c>
    </row>
    <row r="22" s="20" customFormat="1" ht="59.25" customHeight="1">
      <c r="A22" s="26"/>
      <c r="B22" s="27" t="s">
        <v>48</v>
      </c>
      <c r="C22" s="23" t="s">
        <v>49</v>
      </c>
      <c r="D22" s="33">
        <v>4.2000000000000002</v>
      </c>
      <c r="E22" s="33">
        <v>-30.609999999999999</v>
      </c>
      <c r="F22" s="24">
        <f t="shared" si="0"/>
        <v>-13.721006207121855</v>
      </c>
      <c r="G22" s="24">
        <v>43.799999999999997</v>
      </c>
      <c r="H22" s="34">
        <v>2.3199999999999998</v>
      </c>
      <c r="I22" s="24">
        <f t="shared" si="8"/>
        <v>43.799999999999997</v>
      </c>
      <c r="J22" s="24">
        <f t="shared" si="2"/>
        <v>-1.430904933028422</v>
      </c>
      <c r="K22" s="24">
        <v>28.699999999999999</v>
      </c>
      <c r="L22" s="24">
        <f t="shared" si="3"/>
        <v>0.65525114155251141</v>
      </c>
      <c r="M22" s="24">
        <f t="shared" si="9"/>
        <v>28.699999999999999</v>
      </c>
      <c r="N22" s="24">
        <f t="shared" si="5"/>
        <v>1</v>
      </c>
      <c r="O22" s="24">
        <f t="shared" si="10"/>
        <v>28.699999999999999</v>
      </c>
      <c r="P22" s="24">
        <f t="shared" si="7"/>
        <v>1</v>
      </c>
    </row>
    <row r="23" s="20" customFormat="1" ht="56.25">
      <c r="A23" s="26"/>
      <c r="B23" s="27" t="s">
        <v>50</v>
      </c>
      <c r="C23" s="23" t="s">
        <v>51</v>
      </c>
      <c r="D23" s="33">
        <v>431.30000000000001</v>
      </c>
      <c r="E23" s="33">
        <v>1548.29</v>
      </c>
      <c r="F23" s="24">
        <f t="shared" si="0"/>
        <v>27.856538503768675</v>
      </c>
      <c r="G23" s="24">
        <v>910.10000000000002</v>
      </c>
      <c r="H23" s="34">
        <v>42.350000000000001</v>
      </c>
      <c r="I23" s="24">
        <f t="shared" si="8"/>
        <v>910.10000000000002</v>
      </c>
      <c r="J23" s="24">
        <f t="shared" si="2"/>
        <v>0.58780977723811434</v>
      </c>
      <c r="K23" s="24">
        <v>1134.8</v>
      </c>
      <c r="L23" s="24">
        <f t="shared" si="3"/>
        <v>1.2468959455004944</v>
      </c>
      <c r="M23" s="24">
        <f t="shared" si="9"/>
        <v>1134.8</v>
      </c>
      <c r="N23" s="24">
        <f t="shared" si="5"/>
        <v>1</v>
      </c>
      <c r="O23" s="24">
        <f t="shared" si="10"/>
        <v>1134.8</v>
      </c>
      <c r="P23" s="24">
        <f t="shared" si="7"/>
        <v>1</v>
      </c>
    </row>
    <row r="24" s="20" customFormat="1" ht="60.75" customHeight="1">
      <c r="A24" s="26"/>
      <c r="B24" s="27" t="s">
        <v>52</v>
      </c>
      <c r="C24" s="23" t="s">
        <v>53</v>
      </c>
      <c r="D24" s="33">
        <v>0</v>
      </c>
      <c r="E24" s="33">
        <v>0</v>
      </c>
      <c r="F24" s="24">
        <v>0</v>
      </c>
      <c r="G24" s="24">
        <v>0</v>
      </c>
      <c r="H24" s="34">
        <v>30</v>
      </c>
      <c r="I24" s="24">
        <v>30</v>
      </c>
      <c r="J24" s="24" t="s">
        <v>43</v>
      </c>
      <c r="K24" s="24">
        <v>10</v>
      </c>
      <c r="L24" s="24">
        <v>0</v>
      </c>
      <c r="M24" s="24">
        <f t="shared" si="9"/>
        <v>10</v>
      </c>
      <c r="N24" s="24">
        <v>0</v>
      </c>
      <c r="O24" s="24">
        <f t="shared" si="10"/>
        <v>10</v>
      </c>
      <c r="P24" s="24">
        <v>0</v>
      </c>
    </row>
    <row r="25" s="20" customFormat="1" ht="84" customHeight="1">
      <c r="A25" s="26"/>
      <c r="B25" s="27" t="s">
        <v>54</v>
      </c>
      <c r="C25" s="23" t="s">
        <v>55</v>
      </c>
      <c r="D25" s="35">
        <v>0.29999999999999999</v>
      </c>
      <c r="E25" s="35">
        <v>0.5</v>
      </c>
      <c r="F25" s="24">
        <f t="shared" si="0"/>
        <v>60</v>
      </c>
      <c r="G25" s="24">
        <v>1</v>
      </c>
      <c r="H25" s="36">
        <v>0.25</v>
      </c>
      <c r="I25" s="24">
        <f t="shared" si="8"/>
        <v>1</v>
      </c>
      <c r="J25" s="24">
        <f t="shared" si="2"/>
        <v>2</v>
      </c>
      <c r="K25" s="24">
        <v>0</v>
      </c>
      <c r="L25" s="24">
        <f t="shared" si="3"/>
        <v>0</v>
      </c>
      <c r="M25" s="24">
        <f t="shared" si="9"/>
        <v>0</v>
      </c>
      <c r="N25" s="24">
        <v>0</v>
      </c>
      <c r="O25" s="24">
        <f t="shared" si="10"/>
        <v>0</v>
      </c>
      <c r="P25" s="24">
        <v>0</v>
      </c>
    </row>
    <row r="26" s="20" customFormat="1" ht="97.5" customHeight="1">
      <c r="A26" s="26"/>
      <c r="B26" s="27" t="s">
        <v>56</v>
      </c>
      <c r="C26" s="23" t="s">
        <v>57</v>
      </c>
      <c r="D26" s="33">
        <v>0</v>
      </c>
      <c r="E26" s="33">
        <v>0</v>
      </c>
      <c r="F26" s="24">
        <v>0</v>
      </c>
      <c r="G26" s="24">
        <v>0</v>
      </c>
      <c r="H26" s="34">
        <v>0.25</v>
      </c>
      <c r="I26" s="24">
        <v>0.5</v>
      </c>
      <c r="J26" s="24" t="s">
        <v>43</v>
      </c>
      <c r="K26" s="24">
        <v>0</v>
      </c>
      <c r="L26" s="24">
        <f t="shared" si="3"/>
        <v>0</v>
      </c>
      <c r="M26" s="24">
        <f t="shared" si="9"/>
        <v>0</v>
      </c>
      <c r="N26" s="24">
        <v>0</v>
      </c>
      <c r="O26" s="24">
        <f t="shared" si="10"/>
        <v>0</v>
      </c>
      <c r="P26" s="24">
        <v>0</v>
      </c>
    </row>
    <row r="27" s="20" customFormat="1" ht="67.5">
      <c r="A27" s="26"/>
      <c r="B27" s="27" t="s">
        <v>58</v>
      </c>
      <c r="C27" s="23" t="s">
        <v>59</v>
      </c>
      <c r="D27" s="33">
        <v>0</v>
      </c>
      <c r="E27" s="33">
        <v>0</v>
      </c>
      <c r="F27" s="24">
        <v>0</v>
      </c>
      <c r="G27" s="24">
        <v>0</v>
      </c>
      <c r="H27" s="34">
        <v>0</v>
      </c>
      <c r="I27" s="24">
        <f t="shared" si="8"/>
        <v>0</v>
      </c>
      <c r="J27" s="24">
        <v>0</v>
      </c>
      <c r="K27" s="24">
        <v>0</v>
      </c>
      <c r="L27" s="24">
        <v>0</v>
      </c>
      <c r="M27" s="24">
        <f t="shared" si="9"/>
        <v>0</v>
      </c>
      <c r="N27" s="24">
        <v>0</v>
      </c>
      <c r="O27" s="24">
        <f t="shared" si="10"/>
        <v>0</v>
      </c>
      <c r="P27" s="24">
        <v>0</v>
      </c>
    </row>
    <row r="28" s="20" customFormat="1" ht="67.5">
      <c r="A28" s="26"/>
      <c r="B28" s="27" t="s">
        <v>60</v>
      </c>
      <c r="C28" s="23" t="s">
        <v>61</v>
      </c>
      <c r="D28" s="33">
        <v>0</v>
      </c>
      <c r="E28" s="33">
        <v>0</v>
      </c>
      <c r="F28" s="24">
        <v>0</v>
      </c>
      <c r="G28" s="24">
        <v>1.3</v>
      </c>
      <c r="H28" s="34">
        <v>0.69999999999999996</v>
      </c>
      <c r="I28" s="24">
        <f t="shared" si="8"/>
        <v>1.3</v>
      </c>
      <c r="J28" s="24" t="s">
        <v>43</v>
      </c>
      <c r="K28" s="24">
        <v>0</v>
      </c>
      <c r="L28" s="24">
        <f t="shared" si="3"/>
        <v>0</v>
      </c>
      <c r="M28" s="24">
        <f t="shared" si="9"/>
        <v>0</v>
      </c>
      <c r="N28" s="24">
        <v>0</v>
      </c>
      <c r="O28" s="24">
        <f t="shared" si="10"/>
        <v>0</v>
      </c>
      <c r="P28" s="24">
        <v>0</v>
      </c>
    </row>
    <row r="29" s="20" customFormat="1" ht="90">
      <c r="A29" s="26"/>
      <c r="B29" s="27" t="s">
        <v>62</v>
      </c>
      <c r="C29" s="23" t="s">
        <v>63</v>
      </c>
      <c r="D29" s="33">
        <v>1</v>
      </c>
      <c r="E29" s="33">
        <v>6</v>
      </c>
      <c r="F29" s="24">
        <f t="shared" si="0"/>
        <v>16.666666666666664</v>
      </c>
      <c r="G29" s="24">
        <v>1</v>
      </c>
      <c r="H29" s="34">
        <v>0</v>
      </c>
      <c r="I29" s="24">
        <f t="shared" si="8"/>
        <v>1</v>
      </c>
      <c r="J29" s="24">
        <f t="shared" si="2"/>
        <v>0.16666666666666666</v>
      </c>
      <c r="K29" s="24">
        <v>2.7000000000000002</v>
      </c>
      <c r="L29" s="24">
        <f t="shared" si="3"/>
        <v>2.7000000000000002</v>
      </c>
      <c r="M29" s="24">
        <f t="shared" si="9"/>
        <v>2.7000000000000002</v>
      </c>
      <c r="N29" s="24">
        <f t="shared" si="5"/>
        <v>1</v>
      </c>
      <c r="O29" s="24">
        <f t="shared" si="10"/>
        <v>2.7000000000000002</v>
      </c>
      <c r="P29" s="24">
        <f t="shared" si="7"/>
        <v>1</v>
      </c>
    </row>
    <row r="30" s="20" customFormat="1" ht="59.25" customHeight="1">
      <c r="A30" s="26"/>
      <c r="B30" s="27" t="s">
        <v>64</v>
      </c>
      <c r="C30" s="23" t="s">
        <v>65</v>
      </c>
      <c r="D30" s="33">
        <v>23.399999999999999</v>
      </c>
      <c r="E30" s="33">
        <v>67.739999999999995</v>
      </c>
      <c r="F30" s="24">
        <f t="shared" si="0"/>
        <v>34.54384410983171</v>
      </c>
      <c r="G30" s="24">
        <v>51.600000000000001</v>
      </c>
      <c r="H30" s="34">
        <v>15.5</v>
      </c>
      <c r="I30" s="24">
        <f t="shared" si="8"/>
        <v>51.600000000000001</v>
      </c>
      <c r="J30" s="24">
        <f t="shared" si="2"/>
        <v>0.76173604960141728</v>
      </c>
      <c r="K30" s="24">
        <v>55.5</v>
      </c>
      <c r="L30" s="24">
        <f t="shared" si="3"/>
        <v>1.0755813953488371</v>
      </c>
      <c r="M30" s="24">
        <f t="shared" si="9"/>
        <v>55.5</v>
      </c>
      <c r="N30" s="24">
        <f t="shared" si="5"/>
        <v>1</v>
      </c>
      <c r="O30" s="24">
        <f t="shared" si="10"/>
        <v>55.5</v>
      </c>
      <c r="P30" s="24">
        <f t="shared" si="7"/>
        <v>1</v>
      </c>
    </row>
    <row r="31" s="20" customFormat="1" ht="67.5">
      <c r="A31" s="26"/>
      <c r="B31" s="27" t="s">
        <v>66</v>
      </c>
      <c r="C31" s="23" t="s">
        <v>67</v>
      </c>
      <c r="D31" s="33">
        <v>132.69999999999999</v>
      </c>
      <c r="E31" s="33">
        <v>348.16000000000003</v>
      </c>
      <c r="F31" s="24">
        <f t="shared" si="0"/>
        <v>38.114659926470587</v>
      </c>
      <c r="G31" s="24">
        <v>412.19999999999999</v>
      </c>
      <c r="H31" s="34">
        <v>118.01000000000001</v>
      </c>
      <c r="I31" s="24">
        <f t="shared" si="8"/>
        <v>412.19999999999999</v>
      </c>
      <c r="J31" s="24">
        <f t="shared" si="2"/>
        <v>1.183938419117647</v>
      </c>
      <c r="K31" s="24">
        <v>395.5</v>
      </c>
      <c r="L31" s="24">
        <f t="shared" si="3"/>
        <v>0.95948568655992239</v>
      </c>
      <c r="M31" s="24">
        <f t="shared" si="9"/>
        <v>395.5</v>
      </c>
      <c r="N31" s="24">
        <f t="shared" si="5"/>
        <v>1</v>
      </c>
      <c r="O31" s="24">
        <f t="shared" si="10"/>
        <v>395.5</v>
      </c>
      <c r="P31" s="24">
        <f t="shared" si="7"/>
        <v>1</v>
      </c>
    </row>
    <row r="32" s="20" customFormat="1" ht="56.25">
      <c r="A32" s="26"/>
      <c r="B32" s="27" t="s">
        <v>68</v>
      </c>
      <c r="C32" s="23" t="s">
        <v>69</v>
      </c>
      <c r="D32" s="35">
        <v>2.5</v>
      </c>
      <c r="E32" s="35">
        <v>-12.15</v>
      </c>
      <c r="F32" s="24">
        <f t="shared" si="0"/>
        <v>-20.5761316872428</v>
      </c>
      <c r="G32" s="24">
        <v>1.3</v>
      </c>
      <c r="H32" s="36">
        <v>0.40000000000000002</v>
      </c>
      <c r="I32" s="24">
        <f t="shared" si="8"/>
        <v>1.3</v>
      </c>
      <c r="J32" s="24">
        <f t="shared" si="2"/>
        <v>-0.10699588477366255</v>
      </c>
      <c r="K32" s="24">
        <v>0</v>
      </c>
      <c r="L32" s="24">
        <f t="shared" si="3"/>
        <v>0</v>
      </c>
      <c r="M32" s="24">
        <f t="shared" si="9"/>
        <v>0</v>
      </c>
      <c r="N32" s="24">
        <v>0</v>
      </c>
      <c r="O32" s="24">
        <f t="shared" si="10"/>
        <v>0</v>
      </c>
      <c r="P32" s="24">
        <v>0</v>
      </c>
    </row>
    <row r="33" s="20" customFormat="1" ht="45">
      <c r="A33" s="26"/>
      <c r="B33" s="27" t="s">
        <v>70</v>
      </c>
      <c r="C33" s="23" t="s">
        <v>71</v>
      </c>
      <c r="D33" s="33">
        <v>3</v>
      </c>
      <c r="E33" s="33">
        <v>8</v>
      </c>
      <c r="F33" s="24">
        <f t="shared" si="0"/>
        <v>37.5</v>
      </c>
      <c r="G33" s="24">
        <v>3</v>
      </c>
      <c r="H33" s="34">
        <v>3</v>
      </c>
      <c r="I33" s="24">
        <f t="shared" si="8"/>
        <v>3</v>
      </c>
      <c r="J33" s="24">
        <f t="shared" si="2"/>
        <v>0.375</v>
      </c>
      <c r="K33" s="24">
        <v>4.7000000000000002</v>
      </c>
      <c r="L33" s="24">
        <f t="shared" si="3"/>
        <v>1.5666666666666667</v>
      </c>
      <c r="M33" s="24">
        <f t="shared" si="9"/>
        <v>4.7000000000000002</v>
      </c>
      <c r="N33" s="24">
        <f t="shared" si="5"/>
        <v>1</v>
      </c>
      <c r="O33" s="24">
        <f t="shared" si="10"/>
        <v>4.7000000000000002</v>
      </c>
      <c r="P33" s="24">
        <f t="shared" si="7"/>
        <v>1</v>
      </c>
    </row>
    <row r="34" s="20" customFormat="1" ht="75" customHeight="1">
      <c r="A34" s="26"/>
      <c r="B34" s="27" t="s">
        <v>72</v>
      </c>
      <c r="C34" s="23" t="s">
        <v>73</v>
      </c>
      <c r="D34" s="33">
        <v>49.799999999999997</v>
      </c>
      <c r="E34" s="33">
        <v>53.789999999999999</v>
      </c>
      <c r="F34" s="24">
        <f t="shared" si="0"/>
        <v>92.582264361405464</v>
      </c>
      <c r="G34" s="24">
        <v>78.400000000000006</v>
      </c>
      <c r="H34" s="34">
        <v>52</v>
      </c>
      <c r="I34" s="24">
        <f t="shared" si="8"/>
        <v>78.400000000000006</v>
      </c>
      <c r="J34" s="24">
        <f t="shared" si="2"/>
        <v>1.4575199851273473</v>
      </c>
      <c r="K34" s="24">
        <v>81.5</v>
      </c>
      <c r="L34" s="24">
        <f t="shared" si="3"/>
        <v>1.0395408163265305</v>
      </c>
      <c r="M34" s="24">
        <f t="shared" si="9"/>
        <v>81.5</v>
      </c>
      <c r="N34" s="24">
        <f t="shared" si="5"/>
        <v>1</v>
      </c>
      <c r="O34" s="24">
        <f t="shared" si="10"/>
        <v>81.5</v>
      </c>
      <c r="P34" s="24">
        <f t="shared" si="7"/>
        <v>1</v>
      </c>
    </row>
    <row r="35" s="20" customFormat="1" ht="56.25">
      <c r="A35" s="26"/>
      <c r="B35" s="27" t="s">
        <v>74</v>
      </c>
      <c r="C35" s="23" t="s">
        <v>75</v>
      </c>
      <c r="D35" s="33">
        <v>0</v>
      </c>
      <c r="E35" s="33">
        <v>0</v>
      </c>
      <c r="F35" s="24">
        <v>0</v>
      </c>
      <c r="G35" s="24">
        <v>26.399999999999999</v>
      </c>
      <c r="H35" s="34">
        <v>0</v>
      </c>
      <c r="I35" s="24">
        <f t="shared" si="8"/>
        <v>26.399999999999999</v>
      </c>
      <c r="J35" s="24" t="s">
        <v>43</v>
      </c>
      <c r="K35" s="24">
        <v>31.199999999999999</v>
      </c>
      <c r="L35" s="24">
        <f t="shared" si="3"/>
        <v>1.1818181818181819</v>
      </c>
      <c r="M35" s="24">
        <f t="shared" si="9"/>
        <v>31.199999999999999</v>
      </c>
      <c r="N35" s="24">
        <f t="shared" si="5"/>
        <v>1</v>
      </c>
      <c r="O35" s="24">
        <f t="shared" si="10"/>
        <v>31.199999999999999</v>
      </c>
      <c r="P35" s="24">
        <f t="shared" si="7"/>
        <v>1</v>
      </c>
    </row>
    <row r="36" s="28" customFormat="1" ht="22.5">
      <c r="A36" s="29">
        <v>6</v>
      </c>
      <c r="B36" s="30" t="s">
        <v>76</v>
      </c>
      <c r="C36" s="31" t="s">
        <v>77</v>
      </c>
      <c r="D36" s="32">
        <f>D37+D38+D39+D40</f>
        <v>902.70000000000005</v>
      </c>
      <c r="E36" s="32">
        <f>E37+E38+E39+E40</f>
        <v>2594.5700000000002</v>
      </c>
      <c r="F36" s="32">
        <f t="shared" si="0"/>
        <v>34.79189229814574</v>
      </c>
      <c r="G36" s="32">
        <f>G37+G38+G39+G40</f>
        <v>840.80000000000007</v>
      </c>
      <c r="H36" s="32">
        <f>H37+H38+H39+H40</f>
        <v>135.22</v>
      </c>
      <c r="I36" s="32">
        <f>I37+I38+I39+I40</f>
        <v>855.20000000000005</v>
      </c>
      <c r="J36" s="32">
        <f t="shared" si="2"/>
        <v>0.32961145777527684</v>
      </c>
      <c r="K36" s="32">
        <f>K37+K38+K39+K40</f>
        <v>1317.6000000000001</v>
      </c>
      <c r="L36" s="32">
        <f t="shared" si="3"/>
        <v>1.5406922357343313</v>
      </c>
      <c r="M36" s="32">
        <f>M37+M38+M39+M40</f>
        <v>1317.6000000000001</v>
      </c>
      <c r="N36" s="32">
        <f t="shared" si="5"/>
        <v>1</v>
      </c>
      <c r="O36" s="32">
        <f>O37+O38+O39+O40</f>
        <v>1317.6000000000001</v>
      </c>
      <c r="P36" s="32">
        <f t="shared" si="7"/>
        <v>1</v>
      </c>
    </row>
    <row r="37" s="13" customFormat="1" ht="33.75">
      <c r="A37" s="37"/>
      <c r="B37" s="38" t="s">
        <v>78</v>
      </c>
      <c r="C37" s="39" t="s">
        <v>79</v>
      </c>
      <c r="D37" s="40">
        <v>151.69999999999999</v>
      </c>
      <c r="E37" s="40">
        <v>151.69999999999999</v>
      </c>
      <c r="F37" s="41">
        <f t="shared" si="0"/>
        <v>100</v>
      </c>
      <c r="G37" s="41">
        <v>220.09999999999999</v>
      </c>
      <c r="H37" s="16">
        <v>0</v>
      </c>
      <c r="I37" s="41">
        <f t="shared" ref="I37:I39" si="11">G37</f>
        <v>220.09999999999999</v>
      </c>
      <c r="J37" s="41">
        <f t="shared" si="2"/>
        <v>1.4508899143045486</v>
      </c>
      <c r="K37" s="41">
        <v>140.30000000000001</v>
      </c>
      <c r="L37" s="41">
        <f t="shared" si="3"/>
        <v>0.63743752839618362</v>
      </c>
      <c r="M37" s="41">
        <f t="shared" ref="M37:M40" si="12">K37</f>
        <v>140.30000000000001</v>
      </c>
      <c r="N37" s="41">
        <f t="shared" si="5"/>
        <v>1</v>
      </c>
      <c r="O37" s="41">
        <f t="shared" ref="O37:O40" si="13">M37</f>
        <v>140.30000000000001</v>
      </c>
      <c r="P37" s="41">
        <f t="shared" si="7"/>
        <v>1</v>
      </c>
    </row>
    <row r="38" s="13" customFormat="1" ht="45">
      <c r="A38" s="42"/>
      <c r="B38" s="38" t="s">
        <v>80</v>
      </c>
      <c r="C38" s="39" t="s">
        <v>81</v>
      </c>
      <c r="D38" s="40">
        <v>604.20000000000005</v>
      </c>
      <c r="E38" s="24">
        <v>2160.1100000000001</v>
      </c>
      <c r="F38" s="41">
        <f t="shared" si="0"/>
        <v>27.970797783446216</v>
      </c>
      <c r="G38" s="41">
        <v>557.60000000000002</v>
      </c>
      <c r="H38" s="16">
        <v>107.95999999999999</v>
      </c>
      <c r="I38" s="41">
        <f t="shared" si="11"/>
        <v>557.60000000000002</v>
      </c>
      <c r="J38" s="41">
        <f t="shared" si="2"/>
        <v>0.25813500238413783</v>
      </c>
      <c r="K38" s="41">
        <v>1049.5</v>
      </c>
      <c r="L38" s="41">
        <f t="shared" si="3"/>
        <v>1.8821736011477761</v>
      </c>
      <c r="M38" s="41">
        <f t="shared" si="12"/>
        <v>1049.5</v>
      </c>
      <c r="N38" s="41">
        <f t="shared" si="5"/>
        <v>1</v>
      </c>
      <c r="O38" s="43">
        <f t="shared" si="13"/>
        <v>1049.5</v>
      </c>
      <c r="P38" s="44">
        <f t="shared" si="7"/>
        <v>1</v>
      </c>
    </row>
    <row r="39" s="13" customFormat="1" ht="123.75">
      <c r="A39" s="42"/>
      <c r="B39" s="38" t="s">
        <v>82</v>
      </c>
      <c r="C39" s="39" t="s">
        <v>83</v>
      </c>
      <c r="D39" s="40">
        <v>146.80000000000001</v>
      </c>
      <c r="E39" s="40">
        <v>241.09</v>
      </c>
      <c r="F39" s="41">
        <v>0</v>
      </c>
      <c r="G39" s="41">
        <v>50.200000000000003</v>
      </c>
      <c r="H39" s="16">
        <v>0</v>
      </c>
      <c r="I39" s="41">
        <f t="shared" si="11"/>
        <v>50.200000000000003</v>
      </c>
      <c r="J39" s="41">
        <f t="shared" si="2"/>
        <v>0.20822099630843255</v>
      </c>
      <c r="K39" s="41">
        <v>98.400000000000006</v>
      </c>
      <c r="L39" s="41">
        <f t="shared" si="3"/>
        <v>1.9601593625498008</v>
      </c>
      <c r="M39" s="41">
        <f t="shared" si="12"/>
        <v>98.400000000000006</v>
      </c>
      <c r="N39" s="41">
        <v>0</v>
      </c>
      <c r="O39" s="45">
        <f t="shared" si="13"/>
        <v>98.400000000000006</v>
      </c>
      <c r="P39" s="46">
        <v>0</v>
      </c>
    </row>
    <row r="40" s="13" customFormat="1" ht="56.25">
      <c r="A40" s="42"/>
      <c r="B40" s="38" t="s">
        <v>84</v>
      </c>
      <c r="C40" s="39" t="s">
        <v>85</v>
      </c>
      <c r="D40" s="24">
        <v>0</v>
      </c>
      <c r="E40" s="24">
        <v>41.670000000000002</v>
      </c>
      <c r="F40" s="41">
        <v>0</v>
      </c>
      <c r="G40" s="41">
        <v>12.9</v>
      </c>
      <c r="H40" s="41">
        <v>27.260000000000002</v>
      </c>
      <c r="I40" s="41">
        <v>27.300000000000001</v>
      </c>
      <c r="J40" s="41">
        <f t="shared" si="2"/>
        <v>0.65514758819294461</v>
      </c>
      <c r="K40" s="41">
        <v>29.399999999999999</v>
      </c>
      <c r="L40" s="41">
        <f t="shared" si="3"/>
        <v>1.0769230769230769</v>
      </c>
      <c r="M40" s="41">
        <f t="shared" si="12"/>
        <v>29.399999999999999</v>
      </c>
      <c r="N40" s="41">
        <f t="shared" si="5"/>
        <v>1</v>
      </c>
      <c r="O40" s="45">
        <f t="shared" si="13"/>
        <v>29.399999999999999</v>
      </c>
      <c r="P40" s="46">
        <f t="shared" si="7"/>
        <v>1</v>
      </c>
    </row>
    <row r="41" s="13" customFormat="1" ht="12">
      <c r="A41" s="47" t="s">
        <v>86</v>
      </c>
      <c r="B41" s="48"/>
      <c r="C41" s="49"/>
      <c r="D41" s="50">
        <f>D11+D12+D13+D14+D10+D36</f>
        <v>14955.200000000003</v>
      </c>
      <c r="E41" s="50">
        <f>E11+E12+E13+E14+E10+E36</f>
        <v>31424.119999999999</v>
      </c>
      <c r="F41" s="51">
        <f t="shared" si="0"/>
        <v>47.59146795518857</v>
      </c>
      <c r="G41" s="50">
        <f>G11+G12+G13+G14+G10+G36</f>
        <v>20130</v>
      </c>
      <c r="H41" s="50">
        <f>H11+H12+H13+H14+H10+H36</f>
        <v>21681.719999999998</v>
      </c>
      <c r="I41" s="50">
        <f>I11+I12+I13+I14+I10+I36</f>
        <v>29471.900000000001</v>
      </c>
      <c r="J41" s="51">
        <f t="shared" si="2"/>
        <v>0.93787510994739076</v>
      </c>
      <c r="K41" s="50">
        <f>K10+K11+K12+K13+K14+K36</f>
        <v>26831.900000000001</v>
      </c>
      <c r="L41" s="51">
        <f t="shared" si="3"/>
        <v>0.91042314882990238</v>
      </c>
      <c r="M41" s="50">
        <f>M10+M11+M12+M13+M14+M36</f>
        <v>26831.900000000001</v>
      </c>
      <c r="N41" s="51">
        <f t="shared" si="5"/>
        <v>1</v>
      </c>
      <c r="O41" s="50">
        <f>O10+O11+O12+O13+O14+O36</f>
        <v>26831.900000000001</v>
      </c>
      <c r="P41" s="51">
        <f t="shared" si="7"/>
        <v>1</v>
      </c>
    </row>
    <row r="42">
      <c r="A42" s="52"/>
      <c r="B42" s="53"/>
      <c r="C42" s="10"/>
      <c r="D42" s="54"/>
      <c r="E42" s="54"/>
      <c r="F42" s="55"/>
      <c r="G42" s="54"/>
      <c r="H42" s="56"/>
      <c r="I42" s="54"/>
      <c r="J42" s="57"/>
      <c r="K42" s="57"/>
      <c r="L42" s="57"/>
      <c r="M42" s="57"/>
      <c r="N42" s="57"/>
      <c r="O42" s="57"/>
      <c r="P42" s="57"/>
    </row>
    <row r="43">
      <c r="A43" s="52"/>
      <c r="B43" s="53"/>
      <c r="C43" s="10"/>
      <c r="D43" s="54"/>
      <c r="E43" s="54"/>
      <c r="F43" s="55"/>
      <c r="G43" s="54"/>
      <c r="H43" s="56"/>
      <c r="I43" s="54"/>
      <c r="J43" s="57"/>
      <c r="K43" s="57"/>
      <c r="L43" s="57"/>
      <c r="M43" s="57"/>
      <c r="N43" s="57"/>
      <c r="O43" s="57"/>
      <c r="P43" s="57"/>
    </row>
    <row r="44">
      <c r="A44" s="52"/>
      <c r="B44" s="58" t="s">
        <v>87</v>
      </c>
      <c r="C44" s="59"/>
      <c r="D44" s="58"/>
      <c r="E44" s="58"/>
      <c r="F44" s="4"/>
      <c r="G44" s="4"/>
      <c r="H44" s="60"/>
      <c r="I44" s="61" t="s">
        <v>88</v>
      </c>
      <c r="J44" s="61"/>
      <c r="K44" s="57"/>
      <c r="L44" s="57"/>
      <c r="M44" s="57"/>
      <c r="N44" s="57"/>
      <c r="O44" s="57"/>
      <c r="P44" s="57"/>
    </row>
    <row r="45">
      <c r="A45" s="52"/>
      <c r="B45" s="62"/>
      <c r="C45" s="63" t="s">
        <v>89</v>
      </c>
      <c r="D45" s="62"/>
      <c r="E45" s="62"/>
      <c r="F45" s="4"/>
      <c r="G45" s="4"/>
      <c r="H45" s="64" t="s">
        <v>90</v>
      </c>
      <c r="I45" s="64"/>
      <c r="J45" s="64"/>
      <c r="K45" s="57"/>
      <c r="L45" s="57"/>
      <c r="M45" s="57"/>
      <c r="N45" s="57"/>
      <c r="O45" s="57"/>
      <c r="P45" s="57"/>
    </row>
    <row r="46">
      <c r="A46" s="3"/>
      <c r="B46" s="65"/>
      <c r="C46" s="66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</row>
    <row r="47">
      <c r="A47" s="3"/>
      <c r="B47" s="65"/>
      <c r="C47" s="66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</row>
    <row r="48">
      <c r="A48" s="3"/>
      <c r="B48" s="58" t="s">
        <v>91</v>
      </c>
      <c r="C48" s="59"/>
      <c r="D48" s="58"/>
      <c r="E48" s="58"/>
      <c r="F48" s="4"/>
      <c r="G48" s="4"/>
      <c r="H48" s="60"/>
      <c r="I48" s="61" t="s">
        <v>92</v>
      </c>
      <c r="J48" s="61"/>
      <c r="K48" s="58"/>
      <c r="L48" s="4"/>
      <c r="M48" s="4"/>
      <c r="N48" s="4"/>
      <c r="O48" s="4"/>
      <c r="P48" s="4"/>
    </row>
    <row r="49">
      <c r="A49" s="3"/>
      <c r="B49" s="62"/>
      <c r="C49" s="63" t="s">
        <v>89</v>
      </c>
      <c r="D49" s="62"/>
      <c r="E49" s="62"/>
      <c r="F49" s="4"/>
      <c r="G49" s="4"/>
      <c r="H49" s="64" t="s">
        <v>90</v>
      </c>
      <c r="I49" s="64"/>
      <c r="J49" s="64"/>
      <c r="K49" s="68"/>
      <c r="L49" s="4"/>
      <c r="M49" s="4"/>
      <c r="N49" s="4"/>
      <c r="O49" s="4"/>
      <c r="P49" s="4"/>
    </row>
    <row r="50">
      <c r="A50" s="3"/>
      <c r="B50" s="62" t="s">
        <v>93</v>
      </c>
      <c r="C50" s="63"/>
      <c r="D50" s="62"/>
      <c r="E50" s="62"/>
      <c r="F50" s="62"/>
      <c r="G50" s="62"/>
      <c r="H50" s="4"/>
      <c r="I50" s="4"/>
      <c r="J50" s="4"/>
      <c r="K50" s="4"/>
      <c r="L50" s="4"/>
      <c r="M50" s="4"/>
      <c r="N50" s="4"/>
      <c r="O50" s="4"/>
      <c r="P50" s="4"/>
    </row>
    <row r="51">
      <c r="A51" s="3"/>
      <c r="B51" s="62" t="s">
        <v>94</v>
      </c>
      <c r="C51" s="63"/>
      <c r="D51" s="62"/>
      <c r="E51" s="62"/>
      <c r="F51" s="62"/>
      <c r="G51" s="62"/>
      <c r="H51" s="4"/>
      <c r="I51" s="4"/>
      <c r="J51" s="4"/>
      <c r="K51" s="4"/>
      <c r="L51" s="4"/>
      <c r="M51" s="4"/>
      <c r="N51" s="4"/>
      <c r="O51" s="4"/>
      <c r="P51" s="4"/>
    </row>
  </sheetData>
  <autoFilter ref="I8:P41"/>
  <mergeCells count="13">
    <mergeCell ref="A2:P2"/>
    <mergeCell ref="B4:P4"/>
    <mergeCell ref="B5:P5"/>
    <mergeCell ref="O6:P6"/>
    <mergeCell ref="A7:A9"/>
    <mergeCell ref="B7:B9"/>
    <mergeCell ref="C7:C9"/>
    <mergeCell ref="D7:H7"/>
    <mergeCell ref="I7:J7"/>
    <mergeCell ref="K7:P7"/>
    <mergeCell ref="A41:C41"/>
    <mergeCell ref="H45:J45"/>
    <mergeCell ref="H49:J49"/>
  </mergeCells>
  <printOptions headings="0" gridLines="0"/>
  <pageMargins left="0.59055118110236238" right="0.39370078740157477" top="0.19685039370078738" bottom="0.39370078740157477" header="0.31496062992125984" footer="0.31496062992125984"/>
  <pageSetup paperSize="9" scale="7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Соловьева Людмила Александровна</dc:creator>
  <cp:revision>9</cp:revision>
  <dcterms:created xsi:type="dcterms:W3CDTF">2023-06-20T05:55:40Z</dcterms:created>
  <dcterms:modified xsi:type="dcterms:W3CDTF">2025-07-17T09:42:29Z</dcterms:modified>
</cp:coreProperties>
</file>